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19410" windowHeight="11010" activeTab="3"/>
  </bookViews>
  <sheets>
    <sheet name="1кв" sheetId="22" r:id="rId1"/>
    <sheet name="2кв" sheetId="23" r:id="rId2"/>
    <sheet name="3кв" sheetId="24" r:id="rId3"/>
    <sheet name="4кв" sheetId="25" r:id="rId4"/>
    <sheet name="отчет" sheetId="26" r:id="rId5"/>
  </sheets>
  <definedNames>
    <definedName name="_xlnm.Print_Area" localSheetId="0">'1кв'!$A$1:$E$50</definedName>
    <definedName name="_xlnm.Print_Area" localSheetId="1">'2кв'!$A$1:$E$51</definedName>
    <definedName name="_xlnm.Print_Area" localSheetId="2">'3кв'!$A$1:$E$51</definedName>
    <definedName name="_xlnm.Print_Area" localSheetId="3">'4кв'!$A$1:$E$50</definedName>
    <definedName name="_xlnm.Print_Area" localSheetId="4">отчет!$A$1:$C$39</definedName>
  </definedNames>
  <calcPr calcId="152511"/>
</workbook>
</file>

<file path=xl/calcChain.xml><?xml version="1.0" encoding="utf-8"?>
<calcChain xmlns="http://schemas.openxmlformats.org/spreadsheetml/2006/main">
  <c r="C15" i="26" l="1"/>
  <c r="C17" i="26"/>
  <c r="C20" i="26"/>
  <c r="C19" i="26"/>
  <c r="C14" i="26"/>
  <c r="C13" i="26"/>
  <c r="C10" i="26"/>
  <c r="C9" i="26"/>
  <c r="C8" i="26"/>
  <c r="C11" i="26" s="1"/>
  <c r="C6" i="26"/>
  <c r="E26" i="25"/>
  <c r="C27" i="26"/>
  <c r="B48" i="25"/>
  <c r="F20" i="25"/>
  <c r="E22" i="25" s="1"/>
  <c r="C21" i="26" l="1"/>
  <c r="C22" i="26"/>
  <c r="E23" i="25"/>
  <c r="B49" i="25" s="1"/>
  <c r="E27" i="24"/>
  <c r="B49" i="24" l="1"/>
  <c r="F20" i="24"/>
  <c r="E23" i="24" s="1"/>
  <c r="B49" i="23"/>
  <c r="F20" i="23"/>
  <c r="E23" i="23" s="1"/>
  <c r="E22" i="24" l="1"/>
  <c r="B50" i="24" s="1"/>
  <c r="E22" i="23"/>
  <c r="E27" i="23" s="1"/>
  <c r="B50" i="23" s="1"/>
  <c r="B48" i="22"/>
  <c r="F20" i="22" l="1"/>
  <c r="E22" i="22" s="1"/>
  <c r="E23" i="22" l="1"/>
  <c r="E26" i="22" l="1"/>
  <c r="B49" i="22" s="1"/>
  <c r="B50" i="22" l="1"/>
  <c r="B45" i="23" s="1"/>
  <c r="B51" i="23" s="1"/>
  <c r="B45" i="24" s="1"/>
  <c r="B51" i="24" s="1"/>
  <c r="B44" i="25" s="1"/>
  <c r="B50" i="25" s="1"/>
</calcChain>
</file>

<file path=xl/sharedStrings.xml><?xml version="1.0" encoding="utf-8"?>
<sst xmlns="http://schemas.openxmlformats.org/spreadsheetml/2006/main" count="265" uniqueCount="100">
  <si>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</si>
  <si>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</si>
  <si>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</si>
  <si>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</si>
  <si>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</si>
  <si>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</si>
  <si>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</si>
  <si>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</si>
  <si>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</si>
  <si>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</si>
  <si>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</si>
  <si>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</si>
  <si>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</si>
  <si>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</si>
  <si>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</si>
  <si>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</si>
  <si>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</si>
  <si>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</si>
  <si>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</si>
  <si>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</si>
  <si>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</si>
  <si>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</si>
  <si>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</si>
  <si>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</si>
  <si>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Комсомольская, д.9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</si>
  <si>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№40 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</si>
  <si>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№9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Комсомольская</t>
    </r>
  </si>
  <si>
    <t>Стоимость материалов</t>
  </si>
  <si>
    <t>Итого: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</si>
  <si>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</si>
  <si>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</si>
  <si>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</si>
  <si>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</si>
  <si>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</si>
  <si>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Общая площадь квартир - 551,4</t>
  </si>
  <si>
    <t>Не жилые помещения -  63,2</t>
  </si>
  <si>
    <t>Расходы по содержанию и тек. Ремонту</t>
  </si>
  <si>
    <t>не жилые помещения Сбербанк</t>
  </si>
  <si>
    <t>в т.ч. Оплачено рем.и содерж.</t>
  </si>
  <si>
    <t xml:space="preserve">Общехозяйственные расходы </t>
  </si>
  <si>
    <t>Остаток на начало квартала</t>
  </si>
  <si>
    <t xml:space="preserve">определена приложением № 9 к договору </t>
  </si>
  <si>
    <t>Услуги по содержанию многоквартирного дома</t>
  </si>
  <si>
    <t>интернет Ростелеком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</si>
  <si>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1 от 17.06.2022 г.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</si>
  <si>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Малов А.С.</t>
    </r>
  </si>
  <si>
    <t>Предъявлено населению 31992,27</t>
  </si>
  <si>
    <t>за 1 квартал 2023 года</t>
  </si>
  <si>
    <t>"31" 03 2023 г.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</si>
  <si>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Малова Александра Сергеевича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</si>
  <si>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</si>
  <si>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</si>
  <si>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 xml:space="preserve">           2. Всего за период с "01" 01 2023 г. по "31" 03 2023 г. выполнено работ (оказано услуг) на общую сумму двадцать семь тысяч шестьсот сорок семь рублей 72 копейки</t>
  </si>
  <si>
    <t>за 2 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</si>
  <si>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</si>
  <si>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</si>
  <si>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</si>
  <si>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</si>
  <si>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</si>
  <si>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t>устройство дорожки из брусчатки(смета)</t>
  </si>
  <si>
    <t>апрель</t>
  </si>
  <si>
    <t xml:space="preserve">           2. Всего за период с "01" 04 2023 г. по "30" 06 2023 г. выполнено работ (оказано услуг) на общую сумму восемьдесят одна тысяча триста тридцать три рубля 34 копейки</t>
  </si>
  <si>
    <t>Предъявлено населению 34436,85</t>
  </si>
  <si>
    <t>замена ввода КНС (смета)</t>
  </si>
  <si>
    <t>сентябрь</t>
  </si>
  <si>
    <t xml:space="preserve">           2. Всего за период с "01" 07 2023 г. по "30" 09 2023 г. выполнено работ (оказано услуг) на общую сумму пятьдесят одна тысяча сто сорок семь рублей 76 копеек</t>
  </si>
  <si>
    <t>Предъявлено населению 39899,88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</si>
  <si>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</si>
  <si>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</si>
  <si>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</si>
  <si>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</si>
  <si>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</si>
  <si>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</si>
  <si>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</si>
  <si>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</si>
  <si>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</si>
  <si>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</si>
  <si>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</si>
  <si>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</si>
  <si>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</si>
  <si>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</si>
  <si>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</si>
  <si>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</si>
  <si>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</si>
  <si>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</si>
  <si>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</si>
  <si>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</si>
  <si>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</si>
  <si>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</si>
  <si>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</si>
  <si>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по ж.д. ул.Комсомольская, д. 9</t>
  </si>
  <si>
    <t>за 4 квартал 2023 года</t>
  </si>
  <si>
    <t>31.12.2023 г.</t>
  </si>
  <si>
    <t>4 квартал</t>
  </si>
  <si>
    <t xml:space="preserve">           2. Всего за период с "01" 10 2023 г. по "31" 12 2023 г. выполнено работ (оказано услуг) на общую сумму тридцать две тысячи семьсот пятьдесят рублей 70 копеек.</t>
  </si>
  <si>
    <t>Начислено всего 146228,88</t>
  </si>
  <si>
    <t>Не жилое помещение (Сбербанк)</t>
  </si>
  <si>
    <t>Непредвиденные работы 0 ч/ч</t>
  </si>
  <si>
    <t xml:space="preserve">   * Устройство дорожки из брусчатки(смета)</t>
  </si>
  <si>
    <t xml:space="preserve">   * Замена ввода КНС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</si>
</sst>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4" fillId="0" borderId="0"/>
    <xf numFmtId="0" fontId="15" fillId="0" borderId="0"/>
  </cellStyleXfs>
  <cellXfs count="8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164" fontId="4" fillId="0" borderId="0" xfId="1" applyNumberFormat="1" applyFont="1"/>
    <xf numFmtId="43" fontId="4" fillId="0" borderId="0" xfId="0" applyNumberFormat="1" applyFont="1"/>
    <xf numFmtId="0" fontId="4" fillId="2" borderId="0" xfId="0" applyFont="1" applyFill="1"/>
    <xf numFmtId="0" fontId="11" fillId="0" borderId="0" xfId="0" applyFont="1"/>
    <xf numFmtId="0" fontId="4" fillId="0" borderId="0" xfId="0" applyFont="1" applyAlignment="1"/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0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/>
    <xf numFmtId="0" fontId="17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2" fontId="4" fillId="0" borderId="6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0" fontId="5" fillId="0" borderId="0" xfId="0" applyFont="1" applyAlignment="1">
      <alignment wrapText="1"/>
    </xf>
    <xf numFmtId="0" fontId="12" fillId="0" borderId="7" xfId="0" applyFont="1" applyBorder="1" applyAlignment="1">
      <alignment wrapText="1"/>
    </xf>
    <xf numFmtId="0" fontId="12" fillId="0" borderId="1" xfId="0" applyFont="1" applyBorder="1" applyAlignment="1">
      <alignment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topLeftCell="A22" zoomScaleSheetLayoutView="100" workbookViewId="0">
      <selection activeCell="G32" sqref="G32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38" t="s">
        <v>11</v>
      </c>
      <c r="B1" s="38"/>
      <c r="C1" s="38"/>
      <c r="D1" s="38"/>
      <c r="E1" s="38"/>
    </row>
    <row r="2" spans="1:5" ht="30" customHeight="1" x14ac:dyDescent="0.25">
      <c r="A2" s="39" t="s">
        <v>12</v>
      </c>
      <c r="B2" s="40"/>
      <c r="C2" s="40"/>
      <c r="D2" s="40"/>
      <c r="E2" s="40"/>
    </row>
    <row r="3" spans="1:5" x14ac:dyDescent="0.25">
      <c r="A3" s="41" t="s">
        <v>47</v>
      </c>
      <c r="B3" s="41"/>
      <c r="C3" s="41"/>
      <c r="D3" s="41"/>
      <c r="E3" s="41"/>
    </row>
    <row r="4" spans="1:5" s="1" customFormat="1" ht="15.75" x14ac:dyDescent="0.25">
      <c r="A4" s="26" t="s">
        <v>13</v>
      </c>
      <c r="B4" s="4"/>
      <c r="C4" s="4"/>
      <c r="D4" s="42" t="s">
        <v>48</v>
      </c>
      <c r="E4" s="42"/>
    </row>
    <row r="5" spans="1:5" x14ac:dyDescent="0.25">
      <c r="A5" s="28"/>
      <c r="B5" s="4"/>
      <c r="C5" s="4"/>
      <c r="D5" s="4"/>
      <c r="E5" s="4"/>
    </row>
    <row r="6" spans="1:5" x14ac:dyDescent="0.25">
      <c r="A6" s="43" t="s">
        <v>0</v>
      </c>
      <c r="B6" s="43"/>
      <c r="C6" s="43"/>
      <c r="D6" s="43"/>
      <c r="E6" s="43"/>
    </row>
    <row r="7" spans="1:5" x14ac:dyDescent="0.25">
      <c r="A7" s="37" t="s">
        <v>24</v>
      </c>
      <c r="B7" s="37"/>
      <c r="C7" s="37"/>
      <c r="D7" s="37"/>
      <c r="E7" s="37"/>
    </row>
    <row r="8" spans="1:5" x14ac:dyDescent="0.25">
      <c r="A8" s="45" t="s">
        <v>1</v>
      </c>
      <c r="B8" s="45"/>
      <c r="C8" s="45"/>
      <c r="D8" s="45"/>
      <c r="E8" s="45"/>
    </row>
    <row r="9" spans="1:5" ht="18" customHeight="1" x14ac:dyDescent="0.25">
      <c r="A9" s="43" t="s">
        <v>49</v>
      </c>
      <c r="B9" s="43"/>
      <c r="C9" s="43"/>
      <c r="D9" s="43"/>
      <c r="E9" s="43"/>
    </row>
    <row r="10" spans="1:5" ht="24.75" customHeight="1" x14ac:dyDescent="0.25">
      <c r="A10" s="46" t="s">
        <v>14</v>
      </c>
      <c r="B10" s="47"/>
      <c r="C10" s="47"/>
      <c r="D10" s="47"/>
      <c r="E10" s="47"/>
    </row>
    <row r="11" spans="1:5" ht="34.5" customHeight="1" x14ac:dyDescent="0.25">
      <c r="A11" s="43" t="s">
        <v>44</v>
      </c>
      <c r="B11" s="43"/>
      <c r="C11" s="43"/>
      <c r="D11" s="43"/>
      <c r="E11" s="43"/>
    </row>
    <row r="12" spans="1:5" ht="17.25" customHeight="1" x14ac:dyDescent="0.25">
      <c r="A12" s="45" t="s">
        <v>15</v>
      </c>
      <c r="B12" s="48"/>
      <c r="C12" s="48"/>
      <c r="D12" s="48"/>
      <c r="E12" s="48"/>
    </row>
    <row r="13" spans="1:5" ht="16.5" customHeight="1" x14ac:dyDescent="0.25">
      <c r="A13" s="43" t="s">
        <v>22</v>
      </c>
      <c r="B13" s="43"/>
      <c r="C13" s="43"/>
      <c r="D13" s="43"/>
      <c r="E13" s="43"/>
    </row>
    <row r="14" spans="1:5" ht="15.75" customHeight="1" x14ac:dyDescent="0.25">
      <c r="A14" s="45" t="s">
        <v>2</v>
      </c>
      <c r="B14" s="48"/>
      <c r="C14" s="48"/>
      <c r="D14" s="48"/>
      <c r="E14" s="48"/>
    </row>
    <row r="15" spans="1:5" ht="21" customHeight="1" x14ac:dyDescent="0.25">
      <c r="A15" s="43" t="s">
        <v>50</v>
      </c>
      <c r="B15" s="43"/>
      <c r="C15" s="43"/>
      <c r="D15" s="43"/>
      <c r="E15" s="43"/>
    </row>
    <row r="16" spans="1:5" ht="12" customHeight="1" x14ac:dyDescent="0.25">
      <c r="A16" s="45" t="s">
        <v>16</v>
      </c>
      <c r="B16" s="48"/>
      <c r="C16" s="48"/>
      <c r="D16" s="48"/>
      <c r="E16" s="48"/>
    </row>
    <row r="17" spans="1:7" ht="29.45" customHeight="1" x14ac:dyDescent="0.25">
      <c r="A17" s="43" t="s">
        <v>17</v>
      </c>
      <c r="B17" s="43"/>
      <c r="C17" s="43"/>
      <c r="D17" s="43"/>
      <c r="E17" s="43"/>
    </row>
    <row r="18" spans="1:7" ht="65.25" customHeight="1" x14ac:dyDescent="0.25">
      <c r="A18" s="43" t="s">
        <v>25</v>
      </c>
      <c r="B18" s="43"/>
      <c r="C18" s="43"/>
      <c r="D18" s="43"/>
      <c r="E18" s="43"/>
    </row>
    <row r="19" spans="1:7" ht="35.25" customHeight="1" x14ac:dyDescent="0.25">
      <c r="A19" s="44" t="s">
        <v>26</v>
      </c>
      <c r="B19" s="44"/>
      <c r="C19" s="44"/>
      <c r="D19" s="44"/>
      <c r="E19" s="44"/>
    </row>
    <row r="20" spans="1:7" x14ac:dyDescent="0.25">
      <c r="A20" s="44"/>
      <c r="B20" s="44"/>
      <c r="C20" s="44"/>
      <c r="D20" s="44"/>
      <c r="E20" s="44"/>
      <c r="F20" s="2">
        <f>551.4+63.2</f>
        <v>614.6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1" t="s">
        <v>42</v>
      </c>
      <c r="B22" s="9" t="s">
        <v>41</v>
      </c>
      <c r="C22" s="3" t="s">
        <v>4</v>
      </c>
      <c r="D22" s="3">
        <v>11.05</v>
      </c>
      <c r="E22" s="8">
        <f>D22*F20*G20</f>
        <v>20373.990000000002</v>
      </c>
    </row>
    <row r="23" spans="1:7" x14ac:dyDescent="0.25">
      <c r="A23" s="7" t="s">
        <v>39</v>
      </c>
      <c r="B23" s="9" t="s">
        <v>23</v>
      </c>
      <c r="C23" s="3" t="s">
        <v>4</v>
      </c>
      <c r="D23" s="3">
        <v>3.9</v>
      </c>
      <c r="E23" s="8">
        <f>D23*F20*3</f>
        <v>7190.82</v>
      </c>
    </row>
    <row r="24" spans="1:7" s="18" customFormat="1" x14ac:dyDescent="0.25">
      <c r="A24" s="23" t="s">
        <v>27</v>
      </c>
      <c r="B24" s="9" t="s">
        <v>29</v>
      </c>
      <c r="C24" s="22" t="s">
        <v>30</v>
      </c>
      <c r="D24" s="22"/>
      <c r="E24" s="24">
        <v>82.91</v>
      </c>
    </row>
    <row r="25" spans="1:7" s="18" customFormat="1" x14ac:dyDescent="0.25">
      <c r="A25" s="25"/>
      <c r="B25" s="9"/>
      <c r="C25" s="22"/>
      <c r="D25" s="22"/>
      <c r="E25" s="24"/>
    </row>
    <row r="26" spans="1:7" s="14" customFormat="1" ht="14.25" x14ac:dyDescent="0.2">
      <c r="A26" s="10" t="s">
        <v>28</v>
      </c>
      <c r="B26" s="11"/>
      <c r="C26" s="12"/>
      <c r="D26" s="12"/>
      <c r="E26" s="13">
        <f>SUM(E22:E25)</f>
        <v>27647.72</v>
      </c>
    </row>
    <row r="28" spans="1:7" ht="29.25" customHeight="1" x14ac:dyDescent="0.25">
      <c r="A28" s="50" t="s">
        <v>52</v>
      </c>
      <c r="B28" s="50"/>
      <c r="C28" s="50"/>
      <c r="D28" s="50"/>
      <c r="E28" s="50"/>
    </row>
    <row r="29" spans="1:7" ht="29.25" customHeight="1" x14ac:dyDescent="0.25">
      <c r="A29" s="43" t="s">
        <v>21</v>
      </c>
      <c r="B29" s="43"/>
      <c r="C29" s="43"/>
      <c r="D29" s="43"/>
      <c r="E29" s="43"/>
    </row>
    <row r="30" spans="1:7" ht="16.5" customHeight="1" x14ac:dyDescent="0.25">
      <c r="A30" s="43" t="s">
        <v>20</v>
      </c>
      <c r="B30" s="43"/>
      <c r="C30" s="43"/>
      <c r="D30" s="43"/>
      <c r="E30" s="43"/>
    </row>
    <row r="31" spans="1:7" ht="31.5" customHeight="1" x14ac:dyDescent="0.25">
      <c r="A31" s="43" t="s">
        <v>31</v>
      </c>
      <c r="B31" s="43"/>
      <c r="C31" s="43"/>
      <c r="D31" s="43"/>
      <c r="E31" s="43"/>
    </row>
    <row r="32" spans="1:7" x14ac:dyDescent="0.25">
      <c r="A32" s="43" t="s">
        <v>18</v>
      </c>
      <c r="B32" s="43"/>
      <c r="C32" s="43"/>
      <c r="D32" s="43"/>
      <c r="E32" s="43"/>
    </row>
    <row r="33" spans="1:5" x14ac:dyDescent="0.25">
      <c r="A33" s="51" t="s">
        <v>5</v>
      </c>
      <c r="B33" s="51"/>
      <c r="C33" s="51"/>
      <c r="D33" s="51"/>
      <c r="E33" s="51"/>
    </row>
    <row r="34" spans="1:5" x14ac:dyDescent="0.25">
      <c r="A34" s="43" t="s">
        <v>18</v>
      </c>
      <c r="B34" s="43"/>
      <c r="C34" s="43"/>
      <c r="D34" s="43"/>
      <c r="E34" s="43"/>
    </row>
    <row r="35" spans="1:5" ht="15" customHeight="1" x14ac:dyDescent="0.25">
      <c r="A35" s="52" t="s">
        <v>51</v>
      </c>
      <c r="B35" s="52"/>
      <c r="C35" s="52"/>
      <c r="D35" s="52"/>
      <c r="E35" s="5"/>
    </row>
    <row r="36" spans="1:5" x14ac:dyDescent="0.25">
      <c r="B36" s="49" t="s">
        <v>19</v>
      </c>
      <c r="C36" s="49"/>
      <c r="D36" s="49"/>
      <c r="E36" s="6" t="s">
        <v>6</v>
      </c>
    </row>
    <row r="37" spans="1:5" x14ac:dyDescent="0.25">
      <c r="A37" s="27"/>
      <c r="B37" s="27"/>
      <c r="C37" s="27"/>
      <c r="D37" s="27"/>
      <c r="E37" s="27"/>
    </row>
    <row r="38" spans="1:5" ht="15" customHeight="1" x14ac:dyDescent="0.25">
      <c r="A38" s="52" t="s">
        <v>45</v>
      </c>
      <c r="B38" s="52"/>
      <c r="C38" s="52"/>
      <c r="D38" s="52"/>
      <c r="E38" s="5"/>
    </row>
    <row r="39" spans="1:5" x14ac:dyDescent="0.25">
      <c r="B39" s="49" t="s">
        <v>19</v>
      </c>
      <c r="C39" s="49"/>
      <c r="D39" s="49"/>
      <c r="E39" s="6" t="s">
        <v>6</v>
      </c>
    </row>
    <row r="41" spans="1:5" x14ac:dyDescent="0.25">
      <c r="A41" s="19" t="s">
        <v>34</v>
      </c>
    </row>
    <row r="42" spans="1:5" x14ac:dyDescent="0.25">
      <c r="A42" s="19" t="s">
        <v>35</v>
      </c>
    </row>
    <row r="43" spans="1:5" x14ac:dyDescent="0.25">
      <c r="A43" s="14" t="s">
        <v>32</v>
      </c>
    </row>
    <row r="44" spans="1:5" x14ac:dyDescent="0.25">
      <c r="A44" s="2" t="s">
        <v>40</v>
      </c>
      <c r="B44" s="15">
        <v>90902.2</v>
      </c>
    </row>
    <row r="45" spans="1:5" x14ac:dyDescent="0.25">
      <c r="A45" s="20" t="s">
        <v>46</v>
      </c>
      <c r="B45" s="16"/>
    </row>
    <row r="46" spans="1:5" x14ac:dyDescent="0.25">
      <c r="A46" s="2" t="s">
        <v>38</v>
      </c>
      <c r="B46" s="16">
        <v>29661.79</v>
      </c>
    </row>
    <row r="47" spans="1:5" x14ac:dyDescent="0.25">
      <c r="A47" s="2" t="s">
        <v>37</v>
      </c>
      <c r="B47" s="16">
        <v>3666.87</v>
      </c>
    </row>
    <row r="48" spans="1:5" x14ac:dyDescent="0.25">
      <c r="A48" s="2" t="s">
        <v>43</v>
      </c>
      <c r="B48" s="16">
        <f>150*3</f>
        <v>450</v>
      </c>
    </row>
    <row r="49" spans="1:2" ht="30" x14ac:dyDescent="0.25">
      <c r="A49" s="29" t="s">
        <v>36</v>
      </c>
      <c r="B49" s="16">
        <f>E26</f>
        <v>27647.72</v>
      </c>
    </row>
    <row r="50" spans="1:2" x14ac:dyDescent="0.25">
      <c r="A50" s="14" t="s">
        <v>33</v>
      </c>
      <c r="B50" s="15">
        <f>B44+B46+B47+B48-B49</f>
        <v>97033.139999999985</v>
      </c>
    </row>
    <row r="52" spans="1:2" x14ac:dyDescent="0.25">
      <c r="B52" s="17"/>
    </row>
  </sheetData>
  <mergeCells count="30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20" zoomScaleSheetLayoutView="100" workbookViewId="0">
      <selection activeCell="E25" sqref="E2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38" t="s">
        <v>11</v>
      </c>
      <c r="B1" s="38"/>
      <c r="C1" s="38"/>
      <c r="D1" s="38"/>
      <c r="E1" s="38"/>
    </row>
    <row r="2" spans="1:5" ht="30" customHeight="1" x14ac:dyDescent="0.25">
      <c r="A2" s="39" t="s">
        <v>12</v>
      </c>
      <c r="B2" s="40"/>
      <c r="C2" s="40"/>
      <c r="D2" s="40"/>
      <c r="E2" s="40"/>
    </row>
    <row r="3" spans="1:5" x14ac:dyDescent="0.25">
      <c r="A3" s="41" t="s">
        <v>53</v>
      </c>
      <c r="B3" s="41"/>
      <c r="C3" s="41"/>
      <c r="D3" s="41"/>
      <c r="E3" s="41"/>
    </row>
    <row r="4" spans="1:5" s="1" customFormat="1" ht="15.75" x14ac:dyDescent="0.25">
      <c r="A4" s="26" t="s">
        <v>13</v>
      </c>
      <c r="B4" s="4"/>
      <c r="C4" s="4"/>
      <c r="D4" s="42" t="s">
        <v>54</v>
      </c>
      <c r="E4" s="42"/>
    </row>
    <row r="5" spans="1:5" x14ac:dyDescent="0.25">
      <c r="A5" s="32"/>
      <c r="B5" s="4"/>
      <c r="C5" s="4"/>
      <c r="D5" s="4"/>
      <c r="E5" s="4"/>
    </row>
    <row r="6" spans="1:5" x14ac:dyDescent="0.25">
      <c r="A6" s="43" t="s">
        <v>0</v>
      </c>
      <c r="B6" s="43"/>
      <c r="C6" s="43"/>
      <c r="D6" s="43"/>
      <c r="E6" s="43"/>
    </row>
    <row r="7" spans="1:5" x14ac:dyDescent="0.25">
      <c r="A7" s="37" t="s">
        <v>24</v>
      </c>
      <c r="B7" s="37"/>
      <c r="C7" s="37"/>
      <c r="D7" s="37"/>
      <c r="E7" s="37"/>
    </row>
    <row r="8" spans="1:5" x14ac:dyDescent="0.25">
      <c r="A8" s="45" t="s">
        <v>1</v>
      </c>
      <c r="B8" s="45"/>
      <c r="C8" s="45"/>
      <c r="D8" s="45"/>
      <c r="E8" s="45"/>
    </row>
    <row r="9" spans="1:5" ht="18" customHeight="1" x14ac:dyDescent="0.25">
      <c r="A9" s="43" t="s">
        <v>49</v>
      </c>
      <c r="B9" s="43"/>
      <c r="C9" s="43"/>
      <c r="D9" s="43"/>
      <c r="E9" s="43"/>
    </row>
    <row r="10" spans="1:5" ht="24.75" customHeight="1" x14ac:dyDescent="0.25">
      <c r="A10" s="46" t="s">
        <v>14</v>
      </c>
      <c r="B10" s="47"/>
      <c r="C10" s="47"/>
      <c r="D10" s="47"/>
      <c r="E10" s="47"/>
    </row>
    <row r="11" spans="1:5" ht="34.5" customHeight="1" x14ac:dyDescent="0.25">
      <c r="A11" s="43" t="s">
        <v>44</v>
      </c>
      <c r="B11" s="43"/>
      <c r="C11" s="43"/>
      <c r="D11" s="43"/>
      <c r="E11" s="43"/>
    </row>
    <row r="12" spans="1:5" ht="17.25" customHeight="1" x14ac:dyDescent="0.25">
      <c r="A12" s="45" t="s">
        <v>15</v>
      </c>
      <c r="B12" s="48"/>
      <c r="C12" s="48"/>
      <c r="D12" s="48"/>
      <c r="E12" s="48"/>
    </row>
    <row r="13" spans="1:5" ht="16.5" customHeight="1" x14ac:dyDescent="0.25">
      <c r="A13" s="43" t="s">
        <v>22</v>
      </c>
      <c r="B13" s="43"/>
      <c r="C13" s="43"/>
      <c r="D13" s="43"/>
      <c r="E13" s="43"/>
    </row>
    <row r="14" spans="1:5" ht="15.75" customHeight="1" x14ac:dyDescent="0.25">
      <c r="A14" s="45" t="s">
        <v>2</v>
      </c>
      <c r="B14" s="48"/>
      <c r="C14" s="48"/>
      <c r="D14" s="48"/>
      <c r="E14" s="48"/>
    </row>
    <row r="15" spans="1:5" ht="21" customHeight="1" x14ac:dyDescent="0.25">
      <c r="A15" s="43" t="s">
        <v>50</v>
      </c>
      <c r="B15" s="43"/>
      <c r="C15" s="43"/>
      <c r="D15" s="43"/>
      <c r="E15" s="43"/>
    </row>
    <row r="16" spans="1:5" ht="12" customHeight="1" x14ac:dyDescent="0.25">
      <c r="A16" s="45" t="s">
        <v>16</v>
      </c>
      <c r="B16" s="48"/>
      <c r="C16" s="48"/>
      <c r="D16" s="48"/>
      <c r="E16" s="48"/>
    </row>
    <row r="17" spans="1:7" ht="29.45" customHeight="1" x14ac:dyDescent="0.25">
      <c r="A17" s="43" t="s">
        <v>17</v>
      </c>
      <c r="B17" s="43"/>
      <c r="C17" s="43"/>
      <c r="D17" s="43"/>
      <c r="E17" s="43"/>
    </row>
    <row r="18" spans="1:7" ht="65.25" customHeight="1" x14ac:dyDescent="0.25">
      <c r="A18" s="43" t="s">
        <v>25</v>
      </c>
      <c r="B18" s="43"/>
      <c r="C18" s="43"/>
      <c r="D18" s="43"/>
      <c r="E18" s="43"/>
    </row>
    <row r="19" spans="1:7" ht="35.25" customHeight="1" x14ac:dyDescent="0.25">
      <c r="A19" s="44" t="s">
        <v>26</v>
      </c>
      <c r="B19" s="44"/>
      <c r="C19" s="44"/>
      <c r="D19" s="44"/>
      <c r="E19" s="44"/>
    </row>
    <row r="20" spans="1:7" x14ac:dyDescent="0.25">
      <c r="A20" s="44"/>
      <c r="B20" s="44"/>
      <c r="C20" s="44"/>
      <c r="D20" s="44"/>
      <c r="E20" s="44"/>
      <c r="F20" s="2">
        <f>551.4+63.2</f>
        <v>614.6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1" t="s">
        <v>42</v>
      </c>
      <c r="B22" s="9" t="s">
        <v>41</v>
      </c>
      <c r="C22" s="3" t="s">
        <v>4</v>
      </c>
      <c r="D22" s="3">
        <v>11.05</v>
      </c>
      <c r="E22" s="8">
        <f>D22*F20*G20</f>
        <v>20373.990000000002</v>
      </c>
    </row>
    <row r="23" spans="1:7" x14ac:dyDescent="0.25">
      <c r="A23" s="7" t="s">
        <v>39</v>
      </c>
      <c r="B23" s="9" t="s">
        <v>23</v>
      </c>
      <c r="C23" s="3" t="s">
        <v>4</v>
      </c>
      <c r="D23" s="3">
        <v>3.9</v>
      </c>
      <c r="E23" s="8">
        <f>D23*F20*3</f>
        <v>7190.82</v>
      </c>
    </row>
    <row r="24" spans="1:7" s="18" customFormat="1" x14ac:dyDescent="0.25">
      <c r="A24" s="23" t="s">
        <v>27</v>
      </c>
      <c r="B24" s="9" t="s">
        <v>55</v>
      </c>
      <c r="C24" s="22" t="s">
        <v>30</v>
      </c>
      <c r="D24" s="22"/>
      <c r="E24" s="24">
        <v>0</v>
      </c>
    </row>
    <row r="25" spans="1:7" s="18" customFormat="1" ht="30" x14ac:dyDescent="0.25">
      <c r="A25" s="33" t="s">
        <v>59</v>
      </c>
      <c r="B25" s="9" t="s">
        <v>60</v>
      </c>
      <c r="C25" s="22" t="s">
        <v>30</v>
      </c>
      <c r="D25" s="22"/>
      <c r="E25" s="24">
        <v>53685.62</v>
      </c>
    </row>
    <row r="26" spans="1:7" s="18" customFormat="1" x14ac:dyDescent="0.25">
      <c r="A26" s="25"/>
      <c r="B26" s="9"/>
      <c r="C26" s="22"/>
      <c r="D26" s="22"/>
      <c r="E26" s="24"/>
    </row>
    <row r="27" spans="1:7" s="14" customFormat="1" ht="14.25" x14ac:dyDescent="0.2">
      <c r="A27" s="10" t="s">
        <v>28</v>
      </c>
      <c r="B27" s="11"/>
      <c r="C27" s="12"/>
      <c r="D27" s="12"/>
      <c r="E27" s="13">
        <f>SUM(E22:E26)</f>
        <v>81250.430000000008</v>
      </c>
    </row>
    <row r="29" spans="1:7" ht="29.25" customHeight="1" x14ac:dyDescent="0.25">
      <c r="A29" s="50" t="s">
        <v>61</v>
      </c>
      <c r="B29" s="50"/>
      <c r="C29" s="50"/>
      <c r="D29" s="50"/>
      <c r="E29" s="50"/>
    </row>
    <row r="30" spans="1:7" ht="29.25" customHeight="1" x14ac:dyDescent="0.25">
      <c r="A30" s="43" t="s">
        <v>21</v>
      </c>
      <c r="B30" s="43"/>
      <c r="C30" s="43"/>
      <c r="D30" s="43"/>
      <c r="E30" s="43"/>
    </row>
    <row r="31" spans="1:7" ht="16.5" customHeight="1" x14ac:dyDescent="0.25">
      <c r="A31" s="43" t="s">
        <v>20</v>
      </c>
      <c r="B31" s="43"/>
      <c r="C31" s="43"/>
      <c r="D31" s="43"/>
      <c r="E31" s="43"/>
    </row>
    <row r="32" spans="1:7" ht="31.5" customHeight="1" x14ac:dyDescent="0.25">
      <c r="A32" s="43" t="s">
        <v>31</v>
      </c>
      <c r="B32" s="43"/>
      <c r="C32" s="43"/>
      <c r="D32" s="43"/>
      <c r="E32" s="43"/>
    </row>
    <row r="33" spans="1:5" x14ac:dyDescent="0.25">
      <c r="A33" s="43" t="s">
        <v>18</v>
      </c>
      <c r="B33" s="43"/>
      <c r="C33" s="43"/>
      <c r="D33" s="43"/>
      <c r="E33" s="43"/>
    </row>
    <row r="34" spans="1:5" x14ac:dyDescent="0.25">
      <c r="A34" s="51" t="s">
        <v>5</v>
      </c>
      <c r="B34" s="51"/>
      <c r="C34" s="51"/>
      <c r="D34" s="51"/>
      <c r="E34" s="51"/>
    </row>
    <row r="35" spans="1:5" x14ac:dyDescent="0.25">
      <c r="A35" s="43" t="s">
        <v>18</v>
      </c>
      <c r="B35" s="43"/>
      <c r="C35" s="43"/>
      <c r="D35" s="43"/>
      <c r="E35" s="43"/>
    </row>
    <row r="36" spans="1:5" ht="15" customHeight="1" x14ac:dyDescent="0.25">
      <c r="A36" s="52" t="s">
        <v>51</v>
      </c>
      <c r="B36" s="52"/>
      <c r="C36" s="52"/>
      <c r="D36" s="52"/>
      <c r="E36" s="5"/>
    </row>
    <row r="37" spans="1:5" x14ac:dyDescent="0.25">
      <c r="B37" s="49" t="s">
        <v>19</v>
      </c>
      <c r="C37" s="49"/>
      <c r="D37" s="49"/>
      <c r="E37" s="6" t="s">
        <v>6</v>
      </c>
    </row>
    <row r="38" spans="1:5" x14ac:dyDescent="0.25">
      <c r="A38" s="31"/>
      <c r="B38" s="31"/>
      <c r="C38" s="31"/>
      <c r="D38" s="31"/>
      <c r="E38" s="31"/>
    </row>
    <row r="39" spans="1:5" ht="15" customHeight="1" x14ac:dyDescent="0.25">
      <c r="A39" s="52" t="s">
        <v>45</v>
      </c>
      <c r="B39" s="52"/>
      <c r="C39" s="52"/>
      <c r="D39" s="52"/>
      <c r="E39" s="5"/>
    </row>
    <row r="40" spans="1:5" x14ac:dyDescent="0.25">
      <c r="B40" s="49" t="s">
        <v>19</v>
      </c>
      <c r="C40" s="49"/>
      <c r="D40" s="49"/>
      <c r="E40" s="6" t="s">
        <v>6</v>
      </c>
    </row>
    <row r="42" spans="1:5" x14ac:dyDescent="0.25">
      <c r="A42" s="19" t="s">
        <v>34</v>
      </c>
    </row>
    <row r="43" spans="1:5" x14ac:dyDescent="0.25">
      <c r="A43" s="19" t="s">
        <v>35</v>
      </c>
    </row>
    <row r="44" spans="1:5" x14ac:dyDescent="0.25">
      <c r="A44" s="14" t="s">
        <v>32</v>
      </c>
    </row>
    <row r="45" spans="1:5" x14ac:dyDescent="0.25">
      <c r="A45" s="2" t="s">
        <v>40</v>
      </c>
      <c r="B45" s="15">
        <f>'1кв'!B50</f>
        <v>97033.139999999985</v>
      </c>
    </row>
    <row r="46" spans="1:5" x14ac:dyDescent="0.25">
      <c r="A46" s="20" t="s">
        <v>62</v>
      </c>
      <c r="B46" s="16"/>
    </row>
    <row r="47" spans="1:5" x14ac:dyDescent="0.25">
      <c r="A47" s="2" t="s">
        <v>38</v>
      </c>
      <c r="B47" s="16">
        <v>35546.339999999997</v>
      </c>
    </row>
    <row r="48" spans="1:5" x14ac:dyDescent="0.25">
      <c r="A48" s="2" t="s">
        <v>37</v>
      </c>
      <c r="B48" s="16">
        <v>1222.29</v>
      </c>
    </row>
    <row r="49" spans="1:2" x14ac:dyDescent="0.25">
      <c r="A49" s="2" t="s">
        <v>43</v>
      </c>
      <c r="B49" s="16">
        <f>150*3</f>
        <v>450</v>
      </c>
    </row>
    <row r="50" spans="1:2" ht="30" x14ac:dyDescent="0.25">
      <c r="A50" s="30" t="s">
        <v>36</v>
      </c>
      <c r="B50" s="16">
        <f>E27</f>
        <v>81250.430000000008</v>
      </c>
    </row>
    <row r="51" spans="1:2" x14ac:dyDescent="0.25">
      <c r="A51" s="14" t="s">
        <v>33</v>
      </c>
      <c r="B51" s="15">
        <f>B45+B47+B48+B49-B50</f>
        <v>53001.339999999982</v>
      </c>
    </row>
    <row r="53" spans="1:2" x14ac:dyDescent="0.25">
      <c r="B53" s="17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21" zoomScaleSheetLayoutView="100" workbookViewId="0">
      <selection activeCell="A25" sqref="A2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38" t="s">
        <v>11</v>
      </c>
      <c r="B1" s="38"/>
      <c r="C1" s="38"/>
      <c r="D1" s="38"/>
      <c r="E1" s="38"/>
    </row>
    <row r="2" spans="1:5" ht="30" customHeight="1" x14ac:dyDescent="0.25">
      <c r="A2" s="39" t="s">
        <v>12</v>
      </c>
      <c r="B2" s="40"/>
      <c r="C2" s="40"/>
      <c r="D2" s="40"/>
      <c r="E2" s="40"/>
    </row>
    <row r="3" spans="1:5" x14ac:dyDescent="0.25">
      <c r="A3" s="41" t="s">
        <v>56</v>
      </c>
      <c r="B3" s="41"/>
      <c r="C3" s="41"/>
      <c r="D3" s="41"/>
      <c r="E3" s="41"/>
    </row>
    <row r="4" spans="1:5" s="1" customFormat="1" ht="15.75" x14ac:dyDescent="0.25">
      <c r="A4" s="26" t="s">
        <v>13</v>
      </c>
      <c r="B4" s="4"/>
      <c r="C4" s="4"/>
      <c r="D4" s="42" t="s">
        <v>57</v>
      </c>
      <c r="E4" s="42"/>
    </row>
    <row r="5" spans="1:5" x14ac:dyDescent="0.25">
      <c r="A5" s="32"/>
      <c r="B5" s="4"/>
      <c r="C5" s="4"/>
      <c r="D5" s="4"/>
      <c r="E5" s="4"/>
    </row>
    <row r="6" spans="1:5" x14ac:dyDescent="0.25">
      <c r="A6" s="43" t="s">
        <v>0</v>
      </c>
      <c r="B6" s="43"/>
      <c r="C6" s="43"/>
      <c r="D6" s="43"/>
      <c r="E6" s="43"/>
    </row>
    <row r="7" spans="1:5" x14ac:dyDescent="0.25">
      <c r="A7" s="37" t="s">
        <v>24</v>
      </c>
      <c r="B7" s="37"/>
      <c r="C7" s="37"/>
      <c r="D7" s="37"/>
      <c r="E7" s="37"/>
    </row>
    <row r="8" spans="1:5" x14ac:dyDescent="0.25">
      <c r="A8" s="45" t="s">
        <v>1</v>
      </c>
      <c r="B8" s="45"/>
      <c r="C8" s="45"/>
      <c r="D8" s="45"/>
      <c r="E8" s="45"/>
    </row>
    <row r="9" spans="1:5" ht="18" customHeight="1" x14ac:dyDescent="0.25">
      <c r="A9" s="43" t="s">
        <v>49</v>
      </c>
      <c r="B9" s="43"/>
      <c r="C9" s="43"/>
      <c r="D9" s="43"/>
      <c r="E9" s="43"/>
    </row>
    <row r="10" spans="1:5" ht="24.75" customHeight="1" x14ac:dyDescent="0.25">
      <c r="A10" s="46" t="s">
        <v>14</v>
      </c>
      <c r="B10" s="47"/>
      <c r="C10" s="47"/>
      <c r="D10" s="47"/>
      <c r="E10" s="47"/>
    </row>
    <row r="11" spans="1:5" ht="34.5" customHeight="1" x14ac:dyDescent="0.25">
      <c r="A11" s="43" t="s">
        <v>44</v>
      </c>
      <c r="B11" s="43"/>
      <c r="C11" s="43"/>
      <c r="D11" s="43"/>
      <c r="E11" s="43"/>
    </row>
    <row r="12" spans="1:5" ht="17.25" customHeight="1" x14ac:dyDescent="0.25">
      <c r="A12" s="45" t="s">
        <v>15</v>
      </c>
      <c r="B12" s="48"/>
      <c r="C12" s="48"/>
      <c r="D12" s="48"/>
      <c r="E12" s="48"/>
    </row>
    <row r="13" spans="1:5" ht="16.5" customHeight="1" x14ac:dyDescent="0.25">
      <c r="A13" s="43" t="s">
        <v>22</v>
      </c>
      <c r="B13" s="43"/>
      <c r="C13" s="43"/>
      <c r="D13" s="43"/>
      <c r="E13" s="43"/>
    </row>
    <row r="14" spans="1:5" ht="15.75" customHeight="1" x14ac:dyDescent="0.25">
      <c r="A14" s="45" t="s">
        <v>2</v>
      </c>
      <c r="B14" s="48"/>
      <c r="C14" s="48"/>
      <c r="D14" s="48"/>
      <c r="E14" s="48"/>
    </row>
    <row r="15" spans="1:5" ht="21" customHeight="1" x14ac:dyDescent="0.25">
      <c r="A15" s="43" t="s">
        <v>50</v>
      </c>
      <c r="B15" s="43"/>
      <c r="C15" s="43"/>
      <c r="D15" s="43"/>
      <c r="E15" s="43"/>
    </row>
    <row r="16" spans="1:5" ht="12" customHeight="1" x14ac:dyDescent="0.25">
      <c r="A16" s="45" t="s">
        <v>16</v>
      </c>
      <c r="B16" s="48"/>
      <c r="C16" s="48"/>
      <c r="D16" s="48"/>
      <c r="E16" s="48"/>
    </row>
    <row r="17" spans="1:7" ht="29.45" customHeight="1" x14ac:dyDescent="0.25">
      <c r="A17" s="43" t="s">
        <v>17</v>
      </c>
      <c r="B17" s="43"/>
      <c r="C17" s="43"/>
      <c r="D17" s="43"/>
      <c r="E17" s="43"/>
    </row>
    <row r="18" spans="1:7" ht="65.25" customHeight="1" x14ac:dyDescent="0.25">
      <c r="A18" s="43" t="s">
        <v>25</v>
      </c>
      <c r="B18" s="43"/>
      <c r="C18" s="43"/>
      <c r="D18" s="43"/>
      <c r="E18" s="43"/>
    </row>
    <row r="19" spans="1:7" ht="35.25" customHeight="1" x14ac:dyDescent="0.25">
      <c r="A19" s="44" t="s">
        <v>26</v>
      </c>
      <c r="B19" s="44"/>
      <c r="C19" s="44"/>
      <c r="D19" s="44"/>
      <c r="E19" s="44"/>
    </row>
    <row r="20" spans="1:7" x14ac:dyDescent="0.25">
      <c r="A20" s="44"/>
      <c r="B20" s="44"/>
      <c r="C20" s="44"/>
      <c r="D20" s="44"/>
      <c r="E20" s="44"/>
      <c r="F20" s="2">
        <f>551.4+63.2</f>
        <v>614.6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1" t="s">
        <v>42</v>
      </c>
      <c r="B22" s="9" t="s">
        <v>41</v>
      </c>
      <c r="C22" s="3" t="s">
        <v>4</v>
      </c>
      <c r="D22" s="3">
        <v>12.35</v>
      </c>
      <c r="E22" s="8">
        <f>D22*F20*G20</f>
        <v>22770.93</v>
      </c>
    </row>
    <row r="23" spans="1:7" x14ac:dyDescent="0.25">
      <c r="A23" s="7" t="s">
        <v>39</v>
      </c>
      <c r="B23" s="9" t="s">
        <v>23</v>
      </c>
      <c r="C23" s="3" t="s">
        <v>4</v>
      </c>
      <c r="D23" s="3">
        <v>4.3600000000000003</v>
      </c>
      <c r="E23" s="8">
        <f>D23*F20*3</f>
        <v>8038.9680000000008</v>
      </c>
    </row>
    <row r="24" spans="1:7" s="18" customFormat="1" x14ac:dyDescent="0.25">
      <c r="A24" s="23" t="s">
        <v>27</v>
      </c>
      <c r="B24" s="9" t="s">
        <v>58</v>
      </c>
      <c r="C24" s="22" t="s">
        <v>30</v>
      </c>
      <c r="D24" s="22"/>
      <c r="E24" s="24">
        <v>0</v>
      </c>
    </row>
    <row r="25" spans="1:7" s="18" customFormat="1" x14ac:dyDescent="0.25">
      <c r="A25" s="25" t="s">
        <v>63</v>
      </c>
      <c r="B25" s="9" t="s">
        <v>64</v>
      </c>
      <c r="C25" s="22" t="s">
        <v>30</v>
      </c>
      <c r="D25" s="22"/>
      <c r="E25" s="24">
        <v>20337.86</v>
      </c>
    </row>
    <row r="26" spans="1:7" s="18" customFormat="1" x14ac:dyDescent="0.25">
      <c r="A26" s="25"/>
      <c r="B26" s="9"/>
      <c r="C26" s="22"/>
      <c r="D26" s="22"/>
      <c r="E26" s="24"/>
    </row>
    <row r="27" spans="1:7" s="14" customFormat="1" ht="14.25" x14ac:dyDescent="0.2">
      <c r="A27" s="10" t="s">
        <v>28</v>
      </c>
      <c r="B27" s="11"/>
      <c r="C27" s="12"/>
      <c r="D27" s="12"/>
      <c r="E27" s="13">
        <f>SUM(E22:E26)</f>
        <v>51147.758000000002</v>
      </c>
    </row>
    <row r="29" spans="1:7" ht="29.25" customHeight="1" x14ac:dyDescent="0.25">
      <c r="A29" s="50" t="s">
        <v>65</v>
      </c>
      <c r="B29" s="50"/>
      <c r="C29" s="50"/>
      <c r="D29" s="50"/>
      <c r="E29" s="50"/>
    </row>
    <row r="30" spans="1:7" ht="29.25" customHeight="1" x14ac:dyDescent="0.25">
      <c r="A30" s="43" t="s">
        <v>21</v>
      </c>
      <c r="B30" s="43"/>
      <c r="C30" s="43"/>
      <c r="D30" s="43"/>
      <c r="E30" s="43"/>
    </row>
    <row r="31" spans="1:7" ht="16.5" customHeight="1" x14ac:dyDescent="0.25">
      <c r="A31" s="43" t="s">
        <v>20</v>
      </c>
      <c r="B31" s="43"/>
      <c r="C31" s="43"/>
      <c r="D31" s="43"/>
      <c r="E31" s="43"/>
    </row>
    <row r="32" spans="1:7" ht="31.5" customHeight="1" x14ac:dyDescent="0.25">
      <c r="A32" s="43" t="s">
        <v>31</v>
      </c>
      <c r="B32" s="43"/>
      <c r="C32" s="43"/>
      <c r="D32" s="43"/>
      <c r="E32" s="43"/>
    </row>
    <row r="33" spans="1:5" x14ac:dyDescent="0.25">
      <c r="A33" s="43" t="s">
        <v>18</v>
      </c>
      <c r="B33" s="43"/>
      <c r="C33" s="43"/>
      <c r="D33" s="43"/>
      <c r="E33" s="43"/>
    </row>
    <row r="34" spans="1:5" x14ac:dyDescent="0.25">
      <c r="A34" s="51" t="s">
        <v>5</v>
      </c>
      <c r="B34" s="51"/>
      <c r="C34" s="51"/>
      <c r="D34" s="51"/>
      <c r="E34" s="51"/>
    </row>
    <row r="35" spans="1:5" x14ac:dyDescent="0.25">
      <c r="A35" s="43" t="s">
        <v>18</v>
      </c>
      <c r="B35" s="43"/>
      <c r="C35" s="43"/>
      <c r="D35" s="43"/>
      <c r="E35" s="43"/>
    </row>
    <row r="36" spans="1:5" ht="15" customHeight="1" x14ac:dyDescent="0.25">
      <c r="A36" s="52" t="s">
        <v>51</v>
      </c>
      <c r="B36" s="52"/>
      <c r="C36" s="52"/>
      <c r="D36" s="52"/>
      <c r="E36" s="5"/>
    </row>
    <row r="37" spans="1:5" x14ac:dyDescent="0.25">
      <c r="B37" s="49" t="s">
        <v>19</v>
      </c>
      <c r="C37" s="49"/>
      <c r="D37" s="49"/>
      <c r="E37" s="6" t="s">
        <v>6</v>
      </c>
    </row>
    <row r="38" spans="1:5" x14ac:dyDescent="0.25">
      <c r="A38" s="31"/>
      <c r="B38" s="31"/>
      <c r="C38" s="31"/>
      <c r="D38" s="31"/>
      <c r="E38" s="31"/>
    </row>
    <row r="39" spans="1:5" ht="15" customHeight="1" x14ac:dyDescent="0.25">
      <c r="A39" s="52" t="s">
        <v>45</v>
      </c>
      <c r="B39" s="52"/>
      <c r="C39" s="52"/>
      <c r="D39" s="52"/>
      <c r="E39" s="5"/>
    </row>
    <row r="40" spans="1:5" x14ac:dyDescent="0.25">
      <c r="B40" s="49" t="s">
        <v>19</v>
      </c>
      <c r="C40" s="49"/>
      <c r="D40" s="49"/>
      <c r="E40" s="6" t="s">
        <v>6</v>
      </c>
    </row>
    <row r="42" spans="1:5" x14ac:dyDescent="0.25">
      <c r="A42" s="19" t="s">
        <v>34</v>
      </c>
    </row>
    <row r="43" spans="1:5" x14ac:dyDescent="0.25">
      <c r="A43" s="19" t="s">
        <v>35</v>
      </c>
    </row>
    <row r="44" spans="1:5" x14ac:dyDescent="0.25">
      <c r="A44" s="14" t="s">
        <v>32</v>
      </c>
    </row>
    <row r="45" spans="1:5" x14ac:dyDescent="0.25">
      <c r="A45" s="2" t="s">
        <v>40</v>
      </c>
      <c r="B45" s="15">
        <f>'2кв'!B51</f>
        <v>53001.339999999982</v>
      </c>
    </row>
    <row r="46" spans="1:5" x14ac:dyDescent="0.25">
      <c r="A46" s="20" t="s">
        <v>66</v>
      </c>
      <c r="B46" s="16"/>
    </row>
    <row r="47" spans="1:5" x14ac:dyDescent="0.25">
      <c r="A47" s="2" t="s">
        <v>38</v>
      </c>
      <c r="B47" s="16">
        <v>42549.35</v>
      </c>
    </row>
    <row r="48" spans="1:5" x14ac:dyDescent="0.25">
      <c r="A48" s="2" t="s">
        <v>37</v>
      </c>
      <c r="B48" s="16">
        <v>0</v>
      </c>
    </row>
    <row r="49" spans="1:2" x14ac:dyDescent="0.25">
      <c r="A49" s="2" t="s">
        <v>43</v>
      </c>
      <c r="B49" s="16">
        <f>150*3</f>
        <v>450</v>
      </c>
    </row>
    <row r="50" spans="1:2" ht="30" x14ac:dyDescent="0.25">
      <c r="A50" s="30" t="s">
        <v>36</v>
      </c>
      <c r="B50" s="16">
        <f>E27</f>
        <v>51147.758000000002</v>
      </c>
    </row>
    <row r="51" spans="1:2" x14ac:dyDescent="0.25">
      <c r="A51" s="14" t="s">
        <v>33</v>
      </c>
      <c r="B51" s="15">
        <f>B45+B47+B48+B49-B50</f>
        <v>44852.931999999972</v>
      </c>
    </row>
    <row r="53" spans="1:2" x14ac:dyDescent="0.25">
      <c r="B53" s="17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view="pageBreakPreview" topLeftCell="A31" zoomScaleSheetLayoutView="100" workbookViewId="0">
      <selection activeCell="L26" sqref="L2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38" t="s">
        <v>11</v>
      </c>
      <c r="B1" s="38"/>
      <c r="C1" s="38"/>
      <c r="D1" s="38"/>
      <c r="E1" s="38"/>
    </row>
    <row r="2" spans="1:5" ht="30" customHeight="1" x14ac:dyDescent="0.25">
      <c r="A2" s="39" t="s">
        <v>12</v>
      </c>
      <c r="B2" s="40"/>
      <c r="C2" s="40"/>
      <c r="D2" s="40"/>
      <c r="E2" s="40"/>
    </row>
    <row r="3" spans="1:5" x14ac:dyDescent="0.25">
      <c r="A3" s="41" t="s">
        <v>91</v>
      </c>
      <c r="B3" s="41"/>
      <c r="C3" s="41"/>
      <c r="D3" s="41"/>
      <c r="E3" s="41"/>
    </row>
    <row r="4" spans="1:5" s="1" customFormat="1" ht="15.75" x14ac:dyDescent="0.25">
      <c r="A4" s="26" t="s">
        <v>13</v>
      </c>
      <c r="B4" s="4"/>
      <c r="C4" s="4"/>
      <c r="D4" s="80"/>
      <c r="E4" s="80" t="s">
        <v>92</v>
      </c>
    </row>
    <row r="5" spans="1:5" x14ac:dyDescent="0.25">
      <c r="A5" s="36"/>
      <c r="B5" s="4"/>
      <c r="C5" s="4"/>
      <c r="D5" s="4"/>
      <c r="E5" s="4"/>
    </row>
    <row r="6" spans="1:5" x14ac:dyDescent="0.25">
      <c r="A6" s="43" t="s">
        <v>0</v>
      </c>
      <c r="B6" s="43"/>
      <c r="C6" s="43"/>
      <c r="D6" s="43"/>
      <c r="E6" s="43"/>
    </row>
    <row r="7" spans="1:5" x14ac:dyDescent="0.25">
      <c r="A7" s="37" t="s">
        <v>24</v>
      </c>
      <c r="B7" s="37"/>
      <c r="C7" s="37"/>
      <c r="D7" s="37"/>
      <c r="E7" s="37"/>
    </row>
    <row r="8" spans="1:5" x14ac:dyDescent="0.25">
      <c r="A8" s="45" t="s">
        <v>1</v>
      </c>
      <c r="B8" s="45"/>
      <c r="C8" s="45"/>
      <c r="D8" s="45"/>
      <c r="E8" s="45"/>
    </row>
    <row r="9" spans="1:5" ht="18" customHeight="1" x14ac:dyDescent="0.25">
      <c r="A9" s="43" t="s">
        <v>49</v>
      </c>
      <c r="B9" s="43"/>
      <c r="C9" s="43"/>
      <c r="D9" s="43"/>
      <c r="E9" s="43"/>
    </row>
    <row r="10" spans="1:5" ht="24.75" customHeight="1" x14ac:dyDescent="0.25">
      <c r="A10" s="46" t="s">
        <v>14</v>
      </c>
      <c r="B10" s="47"/>
      <c r="C10" s="47"/>
      <c r="D10" s="47"/>
      <c r="E10" s="47"/>
    </row>
    <row r="11" spans="1:5" ht="34.5" customHeight="1" x14ac:dyDescent="0.25">
      <c r="A11" s="43" t="s">
        <v>44</v>
      </c>
      <c r="B11" s="43"/>
      <c r="C11" s="43"/>
      <c r="D11" s="43"/>
      <c r="E11" s="43"/>
    </row>
    <row r="12" spans="1:5" ht="17.25" customHeight="1" x14ac:dyDescent="0.25">
      <c r="A12" s="45" t="s">
        <v>15</v>
      </c>
      <c r="B12" s="48"/>
      <c r="C12" s="48"/>
      <c r="D12" s="48"/>
      <c r="E12" s="48"/>
    </row>
    <row r="13" spans="1:5" ht="16.5" customHeight="1" x14ac:dyDescent="0.25">
      <c r="A13" s="43" t="s">
        <v>22</v>
      </c>
      <c r="B13" s="43"/>
      <c r="C13" s="43"/>
      <c r="D13" s="43"/>
      <c r="E13" s="43"/>
    </row>
    <row r="14" spans="1:5" ht="15.75" customHeight="1" x14ac:dyDescent="0.25">
      <c r="A14" s="45" t="s">
        <v>2</v>
      </c>
      <c r="B14" s="48"/>
      <c r="C14" s="48"/>
      <c r="D14" s="48"/>
      <c r="E14" s="48"/>
    </row>
    <row r="15" spans="1:5" ht="21" customHeight="1" x14ac:dyDescent="0.25">
      <c r="A15" s="43" t="s">
        <v>50</v>
      </c>
      <c r="B15" s="43"/>
      <c r="C15" s="43"/>
      <c r="D15" s="43"/>
      <c r="E15" s="43"/>
    </row>
    <row r="16" spans="1:5" ht="12" customHeight="1" x14ac:dyDescent="0.25">
      <c r="A16" s="45" t="s">
        <v>16</v>
      </c>
      <c r="B16" s="48"/>
      <c r="C16" s="48"/>
      <c r="D16" s="48"/>
      <c r="E16" s="48"/>
    </row>
    <row r="17" spans="1:7" ht="29.45" customHeight="1" x14ac:dyDescent="0.25">
      <c r="A17" s="43" t="s">
        <v>17</v>
      </c>
      <c r="B17" s="43"/>
      <c r="C17" s="43"/>
      <c r="D17" s="43"/>
      <c r="E17" s="43"/>
    </row>
    <row r="18" spans="1:7" ht="65.25" customHeight="1" x14ac:dyDescent="0.25">
      <c r="A18" s="43" t="s">
        <v>25</v>
      </c>
      <c r="B18" s="43"/>
      <c r="C18" s="43"/>
      <c r="D18" s="43"/>
      <c r="E18" s="43"/>
    </row>
    <row r="19" spans="1:7" ht="35.25" customHeight="1" x14ac:dyDescent="0.25">
      <c r="A19" s="44" t="s">
        <v>26</v>
      </c>
      <c r="B19" s="44"/>
      <c r="C19" s="44"/>
      <c r="D19" s="44"/>
      <c r="E19" s="44"/>
    </row>
    <row r="20" spans="1:7" x14ac:dyDescent="0.25">
      <c r="A20" s="44"/>
      <c r="B20" s="44"/>
      <c r="C20" s="44"/>
      <c r="D20" s="44"/>
      <c r="E20" s="44"/>
      <c r="F20" s="2">
        <f>551.4+63.2</f>
        <v>614.6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1" t="s">
        <v>42</v>
      </c>
      <c r="B22" s="9" t="s">
        <v>41</v>
      </c>
      <c r="C22" s="3" t="s">
        <v>4</v>
      </c>
      <c r="D22" s="3">
        <v>12.35</v>
      </c>
      <c r="E22" s="8">
        <f>D22*F20*G20</f>
        <v>22770.93</v>
      </c>
    </row>
    <row r="23" spans="1:7" x14ac:dyDescent="0.25">
      <c r="A23" s="7" t="s">
        <v>39</v>
      </c>
      <c r="B23" s="9" t="s">
        <v>23</v>
      </c>
      <c r="C23" s="3" t="s">
        <v>4</v>
      </c>
      <c r="D23" s="3">
        <v>4.3600000000000003</v>
      </c>
      <c r="E23" s="8">
        <f>D23*F20*3</f>
        <v>8038.9680000000008</v>
      </c>
    </row>
    <row r="24" spans="1:7" s="18" customFormat="1" x14ac:dyDescent="0.25">
      <c r="A24" s="23" t="s">
        <v>27</v>
      </c>
      <c r="B24" s="9" t="s">
        <v>93</v>
      </c>
      <c r="C24" s="22" t="s">
        <v>30</v>
      </c>
      <c r="D24" s="22"/>
      <c r="E24" s="24">
        <v>1940.8</v>
      </c>
    </row>
    <row r="25" spans="1:7" s="18" customFormat="1" x14ac:dyDescent="0.25">
      <c r="A25" s="25"/>
      <c r="B25" s="9"/>
      <c r="C25" s="22"/>
      <c r="D25" s="22"/>
      <c r="E25" s="24"/>
    </row>
    <row r="26" spans="1:7" s="14" customFormat="1" ht="14.25" x14ac:dyDescent="0.2">
      <c r="A26" s="10" t="s">
        <v>28</v>
      </c>
      <c r="B26" s="11"/>
      <c r="C26" s="12"/>
      <c r="D26" s="12"/>
      <c r="E26" s="13">
        <f>SUM(E22:E25)</f>
        <v>32750.698</v>
      </c>
    </row>
    <row r="28" spans="1:7" ht="29.25" customHeight="1" x14ac:dyDescent="0.25">
      <c r="A28" s="50" t="s">
        <v>94</v>
      </c>
      <c r="B28" s="50"/>
      <c r="C28" s="50"/>
      <c r="D28" s="50"/>
      <c r="E28" s="50"/>
    </row>
    <row r="29" spans="1:7" ht="29.25" customHeight="1" x14ac:dyDescent="0.25">
      <c r="A29" s="43" t="s">
        <v>21</v>
      </c>
      <c r="B29" s="43"/>
      <c r="C29" s="43"/>
      <c r="D29" s="43"/>
      <c r="E29" s="43"/>
    </row>
    <row r="30" spans="1:7" ht="16.5" customHeight="1" x14ac:dyDescent="0.25">
      <c r="A30" s="43" t="s">
        <v>20</v>
      </c>
      <c r="B30" s="43"/>
      <c r="C30" s="43"/>
      <c r="D30" s="43"/>
      <c r="E30" s="43"/>
    </row>
    <row r="31" spans="1:7" ht="31.5" customHeight="1" x14ac:dyDescent="0.25">
      <c r="A31" s="43" t="s">
        <v>31</v>
      </c>
      <c r="B31" s="43"/>
      <c r="C31" s="43"/>
      <c r="D31" s="43"/>
      <c r="E31" s="43"/>
    </row>
    <row r="32" spans="1:7" x14ac:dyDescent="0.25">
      <c r="A32" s="43" t="s">
        <v>18</v>
      </c>
      <c r="B32" s="43"/>
      <c r="C32" s="43"/>
      <c r="D32" s="43"/>
      <c r="E32" s="43"/>
    </row>
    <row r="33" spans="1:5" x14ac:dyDescent="0.25">
      <c r="A33" s="51" t="s">
        <v>5</v>
      </c>
      <c r="B33" s="51"/>
      <c r="C33" s="51"/>
      <c r="D33" s="51"/>
      <c r="E33" s="51"/>
    </row>
    <row r="34" spans="1:5" x14ac:dyDescent="0.25">
      <c r="A34" s="43" t="s">
        <v>18</v>
      </c>
      <c r="B34" s="43"/>
      <c r="C34" s="43"/>
      <c r="D34" s="43"/>
      <c r="E34" s="43"/>
    </row>
    <row r="35" spans="1:5" ht="15" customHeight="1" x14ac:dyDescent="0.25">
      <c r="A35" s="52" t="s">
        <v>51</v>
      </c>
      <c r="B35" s="52"/>
      <c r="C35" s="52"/>
      <c r="D35" s="52"/>
      <c r="E35" s="5"/>
    </row>
    <row r="36" spans="1:5" x14ac:dyDescent="0.25">
      <c r="B36" s="49" t="s">
        <v>19</v>
      </c>
      <c r="C36" s="49"/>
      <c r="D36" s="49"/>
      <c r="E36" s="6" t="s">
        <v>6</v>
      </c>
    </row>
    <row r="37" spans="1:5" x14ac:dyDescent="0.25">
      <c r="A37" s="35"/>
      <c r="B37" s="35"/>
      <c r="C37" s="35"/>
      <c r="D37" s="35"/>
      <c r="E37" s="35"/>
    </row>
    <row r="38" spans="1:5" ht="15" customHeight="1" x14ac:dyDescent="0.25">
      <c r="A38" s="52" t="s">
        <v>45</v>
      </c>
      <c r="B38" s="52"/>
      <c r="C38" s="52"/>
      <c r="D38" s="52"/>
      <c r="E38" s="5"/>
    </row>
    <row r="39" spans="1:5" x14ac:dyDescent="0.25">
      <c r="B39" s="49" t="s">
        <v>19</v>
      </c>
      <c r="C39" s="49"/>
      <c r="D39" s="49"/>
      <c r="E39" s="6" t="s">
        <v>6</v>
      </c>
    </row>
    <row r="41" spans="1:5" x14ac:dyDescent="0.25">
      <c r="A41" s="19" t="s">
        <v>34</v>
      </c>
    </row>
    <row r="42" spans="1:5" x14ac:dyDescent="0.25">
      <c r="A42" s="19" t="s">
        <v>35</v>
      </c>
    </row>
    <row r="43" spans="1:5" x14ac:dyDescent="0.25">
      <c r="A43" s="14" t="s">
        <v>32</v>
      </c>
    </row>
    <row r="44" spans="1:5" x14ac:dyDescent="0.25">
      <c r="A44" s="2" t="s">
        <v>40</v>
      </c>
      <c r="B44" s="15">
        <f>'3кв'!B51</f>
        <v>44852.931999999972</v>
      </c>
    </row>
    <row r="45" spans="1:5" x14ac:dyDescent="0.25">
      <c r="A45" s="20" t="s">
        <v>66</v>
      </c>
      <c r="B45" s="16"/>
    </row>
    <row r="46" spans="1:5" x14ac:dyDescent="0.25">
      <c r="A46" s="2" t="s">
        <v>38</v>
      </c>
      <c r="B46" s="16">
        <v>36729.61</v>
      </c>
    </row>
    <row r="47" spans="1:5" x14ac:dyDescent="0.25">
      <c r="A47" s="2" t="s">
        <v>37</v>
      </c>
      <c r="B47" s="16">
        <v>0</v>
      </c>
    </row>
    <row r="48" spans="1:5" x14ac:dyDescent="0.25">
      <c r="A48" s="2" t="s">
        <v>43</v>
      </c>
      <c r="B48" s="16">
        <f>150*3</f>
        <v>450</v>
      </c>
    </row>
    <row r="49" spans="1:2" ht="30" x14ac:dyDescent="0.25">
      <c r="A49" s="34" t="s">
        <v>36</v>
      </c>
      <c r="B49" s="16">
        <f>E26</f>
        <v>32750.698</v>
      </c>
    </row>
    <row r="50" spans="1:2" x14ac:dyDescent="0.25">
      <c r="A50" s="14" t="s">
        <v>33</v>
      </c>
      <c r="B50" s="15">
        <f>B44+B46+B47+B48-B49</f>
        <v>49281.843999999968</v>
      </c>
    </row>
    <row r="52" spans="1:2" x14ac:dyDescent="0.25">
      <c r="B52" s="17"/>
    </row>
  </sheetData>
  <mergeCells count="29">
    <mergeCell ref="A33:E33"/>
    <mergeCell ref="A34:E34"/>
    <mergeCell ref="A35:D35"/>
    <mergeCell ref="B36:D36"/>
    <mergeCell ref="A38:D38"/>
    <mergeCell ref="B39:D39"/>
    <mergeCell ref="A20:E20"/>
    <mergeCell ref="A28:E28"/>
    <mergeCell ref="A29:E29"/>
    <mergeCell ref="A30:E30"/>
    <mergeCell ref="A31:E31"/>
    <mergeCell ref="A32:E32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view="pageBreakPreview" topLeftCell="A6" zoomScaleSheetLayoutView="100" workbookViewId="0">
      <selection activeCell="D15" sqref="D15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53" t="s">
        <v>67</v>
      </c>
      <c r="B1" s="53"/>
      <c r="C1" s="53"/>
      <c r="D1" s="54"/>
    </row>
    <row r="2" spans="1:5" ht="15.75" x14ac:dyDescent="0.25">
      <c r="A2" s="55" t="s">
        <v>68</v>
      </c>
      <c r="B2" s="55"/>
      <c r="C2" s="55"/>
      <c r="D2" s="56"/>
    </row>
    <row r="3" spans="1:5" ht="15.75" x14ac:dyDescent="0.25">
      <c r="A3" s="55" t="s">
        <v>69</v>
      </c>
      <c r="B3" s="55"/>
      <c r="C3" s="55"/>
      <c r="D3" s="56"/>
    </row>
    <row r="4" spans="1:5" ht="15.75" x14ac:dyDescent="0.25">
      <c r="A4" s="53" t="s">
        <v>90</v>
      </c>
      <c r="B4" s="53"/>
      <c r="C4" s="53"/>
      <c r="D4" s="54"/>
    </row>
    <row r="5" spans="1:5" ht="15.75" x14ac:dyDescent="0.25">
      <c r="A5" s="57"/>
      <c r="B5" s="57"/>
      <c r="C5" s="57"/>
      <c r="D5" s="1"/>
    </row>
    <row r="6" spans="1:5" ht="15.75" x14ac:dyDescent="0.25">
      <c r="A6" s="56"/>
      <c r="B6" s="58" t="s">
        <v>70</v>
      </c>
      <c r="C6" s="59">
        <f>'1кв'!B44</f>
        <v>90902.2</v>
      </c>
      <c r="D6" s="60"/>
    </row>
    <row r="7" spans="1:5" ht="15.75" x14ac:dyDescent="0.25">
      <c r="A7" s="61" t="s">
        <v>71</v>
      </c>
      <c r="B7" s="58" t="s">
        <v>95</v>
      </c>
      <c r="C7" s="59"/>
      <c r="D7" s="60"/>
    </row>
    <row r="8" spans="1:5" ht="15.75" x14ac:dyDescent="0.25">
      <c r="B8" s="62" t="s">
        <v>72</v>
      </c>
      <c r="C8" s="24">
        <f>'1кв'!B46+'2кв'!B47+'3кв'!B47+'4кв'!B46</f>
        <v>144487.09</v>
      </c>
      <c r="D8" s="63"/>
    </row>
    <row r="9" spans="1:5" ht="15.75" x14ac:dyDescent="0.25">
      <c r="B9" s="62" t="s">
        <v>96</v>
      </c>
      <c r="C9" s="24">
        <f>'1кв'!B47+'2кв'!B48+'3кв'!B48+'4кв'!B47</f>
        <v>4889.16</v>
      </c>
      <c r="D9" s="63"/>
    </row>
    <row r="10" spans="1:5" ht="30" x14ac:dyDescent="0.25">
      <c r="B10" s="64" t="s">
        <v>73</v>
      </c>
      <c r="C10" s="24">
        <f>'1кв'!B48+'2кв'!B49+'3кв'!B49+'4кв'!B48</f>
        <v>1800</v>
      </c>
      <c r="D10" s="63"/>
    </row>
    <row r="11" spans="1:5" ht="15.75" x14ac:dyDescent="0.25">
      <c r="A11" s="65"/>
      <c r="B11" s="62" t="s">
        <v>74</v>
      </c>
      <c r="C11" s="66">
        <f>SUM(C8:C10)</f>
        <v>151176.25</v>
      </c>
      <c r="D11" s="60"/>
    </row>
    <row r="12" spans="1:5" ht="15.75" x14ac:dyDescent="0.25">
      <c r="A12" s="1"/>
      <c r="B12" s="67"/>
      <c r="C12" s="67"/>
      <c r="D12" s="68"/>
    </row>
    <row r="13" spans="1:5" ht="15.75" x14ac:dyDescent="0.25">
      <c r="A13" s="69" t="s">
        <v>75</v>
      </c>
      <c r="B13" s="21" t="s">
        <v>76</v>
      </c>
      <c r="C13" s="24">
        <f>'1кв'!E22+'2кв'!E22+'3кв'!E22+'4кв'!E22</f>
        <v>86289.84</v>
      </c>
      <c r="D13" s="68"/>
    </row>
    <row r="14" spans="1:5" ht="15.75" x14ac:dyDescent="0.25">
      <c r="A14" s="69"/>
      <c r="B14" s="7" t="s">
        <v>39</v>
      </c>
      <c r="C14" s="24">
        <f>'1кв'!E23+'2кв'!E23+'3кв'!E23+'4кв'!E23</f>
        <v>30459.576000000001</v>
      </c>
      <c r="D14" s="68"/>
    </row>
    <row r="15" spans="1:5" ht="15.75" x14ac:dyDescent="0.25">
      <c r="A15" s="1"/>
      <c r="B15" s="7" t="s">
        <v>27</v>
      </c>
      <c r="C15" s="24">
        <f>'1кв'!E24+'2кв'!E24+'3кв'!E24+'4кв'!E24</f>
        <v>2023.71</v>
      </c>
      <c r="D15" s="68"/>
      <c r="E15" s="70"/>
    </row>
    <row r="16" spans="1:5" ht="15.75" x14ac:dyDescent="0.25">
      <c r="A16" s="69"/>
      <c r="B16" s="71" t="s">
        <v>97</v>
      </c>
      <c r="C16" s="24">
        <v>0</v>
      </c>
      <c r="D16" s="68"/>
    </row>
    <row r="17" spans="1:5" ht="15.75" x14ac:dyDescent="0.25">
      <c r="A17" s="69"/>
      <c r="B17" s="72" t="s">
        <v>77</v>
      </c>
      <c r="C17" s="24">
        <f>SUM(C19:C20)</f>
        <v>74023.48000000001</v>
      </c>
      <c r="D17" s="68"/>
    </row>
    <row r="18" spans="1:5" ht="15.75" x14ac:dyDescent="0.25">
      <c r="A18" s="69"/>
      <c r="B18" s="72" t="s">
        <v>78</v>
      </c>
      <c r="C18" s="73"/>
      <c r="D18" s="68"/>
    </row>
    <row r="19" spans="1:5" ht="15.75" x14ac:dyDescent="0.25">
      <c r="A19" s="69"/>
      <c r="B19" s="81" t="s">
        <v>98</v>
      </c>
      <c r="C19" s="24">
        <f>'2кв'!E25</f>
        <v>53685.62</v>
      </c>
      <c r="D19" s="68"/>
    </row>
    <row r="20" spans="1:5" ht="15.75" x14ac:dyDescent="0.25">
      <c r="A20" s="69"/>
      <c r="B20" s="82" t="s">
        <v>99</v>
      </c>
      <c r="C20" s="24">
        <f>'3кв'!E25</f>
        <v>20337.86</v>
      </c>
      <c r="D20" s="68"/>
    </row>
    <row r="21" spans="1:5" ht="15.75" x14ac:dyDescent="0.25">
      <c r="A21" s="1"/>
      <c r="B21" s="74" t="s">
        <v>79</v>
      </c>
      <c r="C21" s="66">
        <f>SUM(C13:C17)</f>
        <v>192796.60600000003</v>
      </c>
      <c r="D21" s="68"/>
      <c r="E21" s="70"/>
    </row>
    <row r="22" spans="1:5" ht="15.75" x14ac:dyDescent="0.25">
      <c r="A22" s="1"/>
      <c r="B22" s="75" t="s">
        <v>80</v>
      </c>
      <c r="C22" s="66">
        <f>C6+C11-C21</f>
        <v>49281.843999999983</v>
      </c>
      <c r="D22" s="68"/>
    </row>
    <row r="23" spans="1:5" ht="15.75" x14ac:dyDescent="0.25">
      <c r="A23" s="1"/>
      <c r="B23" s="61"/>
      <c r="C23" s="61"/>
      <c r="D23" s="68"/>
    </row>
    <row r="24" spans="1:5" ht="15.75" x14ac:dyDescent="0.25">
      <c r="A24" s="1"/>
      <c r="B24" s="76" t="s">
        <v>81</v>
      </c>
      <c r="C24" s="76"/>
      <c r="D24" s="68"/>
    </row>
    <row r="25" spans="1:5" ht="15.75" x14ac:dyDescent="0.25">
      <c r="A25" s="1"/>
      <c r="B25" s="76" t="s">
        <v>82</v>
      </c>
      <c r="C25" s="77">
        <v>10664.09</v>
      </c>
      <c r="D25" s="68"/>
    </row>
    <row r="26" spans="1:5" ht="15.75" x14ac:dyDescent="0.25">
      <c r="A26" s="1"/>
      <c r="B26" s="78" t="s">
        <v>83</v>
      </c>
      <c r="C26" s="79">
        <v>12405.88</v>
      </c>
      <c r="D26" s="68"/>
    </row>
    <row r="27" spans="1:5" ht="15.75" x14ac:dyDescent="0.25">
      <c r="A27" s="1"/>
      <c r="B27" s="76" t="s">
        <v>84</v>
      </c>
      <c r="C27" s="77">
        <f>C26-C25</f>
        <v>1741.7899999999991</v>
      </c>
      <c r="D27" s="68"/>
    </row>
    <row r="28" spans="1:5" ht="15.75" x14ac:dyDescent="0.25">
      <c r="A28" s="1"/>
      <c r="B28" s="61"/>
      <c r="C28" s="61"/>
      <c r="D28" s="68"/>
    </row>
    <row r="29" spans="1:5" ht="15.75" x14ac:dyDescent="0.25">
      <c r="A29" s="1"/>
      <c r="B29" s="61"/>
      <c r="C29" s="61"/>
      <c r="D29" s="68"/>
    </row>
    <row r="30" spans="1:5" ht="15.75" x14ac:dyDescent="0.25">
      <c r="A30" s="1"/>
      <c r="B30" s="61"/>
      <c r="C30" s="61"/>
      <c r="D30" s="68"/>
    </row>
    <row r="31" spans="1:5" ht="15.75" x14ac:dyDescent="0.25">
      <c r="A31" s="1"/>
      <c r="B31" s="61"/>
      <c r="C31" s="61"/>
      <c r="D31" s="68"/>
    </row>
    <row r="32" spans="1:5" ht="15.75" x14ac:dyDescent="0.25">
      <c r="A32" s="1" t="s">
        <v>85</v>
      </c>
      <c r="B32" s="61" t="s">
        <v>86</v>
      </c>
      <c r="C32" s="61"/>
      <c r="D32" s="68"/>
    </row>
    <row r="33" spans="1:4" ht="15.75" x14ac:dyDescent="0.25">
      <c r="A33" s="1"/>
      <c r="B33" s="61" t="s">
        <v>87</v>
      </c>
      <c r="C33" s="61"/>
      <c r="D33" s="68"/>
    </row>
    <row r="34" spans="1:4" ht="15.75" x14ac:dyDescent="0.25">
      <c r="A34" s="1"/>
      <c r="B34" s="61" t="s">
        <v>88</v>
      </c>
      <c r="C34" s="61"/>
      <c r="D34" s="68"/>
    </row>
    <row r="35" spans="1:4" ht="15.75" x14ac:dyDescent="0.25">
      <c r="A35" s="1"/>
      <c r="B35" s="61"/>
      <c r="C35" s="61"/>
      <c r="D35" s="68"/>
    </row>
    <row r="36" spans="1:4" ht="15.75" x14ac:dyDescent="0.25">
      <c r="A36" s="1"/>
      <c r="B36" s="61"/>
      <c r="C36" s="61"/>
      <c r="D36" s="68"/>
    </row>
    <row r="37" spans="1:4" ht="15.75" x14ac:dyDescent="0.25">
      <c r="A37" s="1"/>
      <c r="B37" s="61" t="s">
        <v>89</v>
      </c>
      <c r="C37" s="61"/>
      <c r="D37" s="68"/>
    </row>
    <row r="38" spans="1:4" ht="15.75" x14ac:dyDescent="0.25">
      <c r="A38" s="1"/>
      <c r="B38" s="61"/>
      <c r="C38" s="61"/>
      <c r="D38" s="68"/>
    </row>
    <row r="39" spans="1:4" ht="15.75" x14ac:dyDescent="0.25">
      <c r="A39" s="1"/>
      <c r="B39" s="61"/>
      <c r="C39" s="61"/>
      <c r="D39" s="68"/>
    </row>
    <row r="40" spans="1:4" ht="15.75" x14ac:dyDescent="0.25">
      <c r="A40" s="1"/>
      <c r="B40" s="61"/>
      <c r="C40" s="61"/>
      <c r="D40" s="68"/>
    </row>
    <row r="41" spans="1:4" ht="15.75" x14ac:dyDescent="0.25">
      <c r="A41" s="1"/>
      <c r="B41" s="61"/>
      <c r="C41" s="61"/>
      <c r="D41" s="68"/>
    </row>
  </sheetData>
  <mergeCells count="6">
    <mergeCell ref="A1:C1"/>
    <mergeCell ref="A2:C2"/>
    <mergeCell ref="A3:C3"/>
    <mergeCell ref="A4:C4"/>
    <mergeCell ref="A5:C5"/>
    <mergeCell ref="B12:C12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2024-02-14T07:56:26Z</dcterms:modified>
</cp:coreProperties>
</file>